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11"/>
  <workbookPr/>
  <mc:AlternateContent xmlns:mc="http://schemas.openxmlformats.org/markup-compatibility/2006">
    <mc:Choice Requires="x15">
      <x15ac:absPath xmlns:x15ac="http://schemas.microsoft.com/office/spreadsheetml/2010/11/ac" url="C:\Users\Owner\Desktop\rates\wedincamp\"/>
    </mc:Choice>
  </mc:AlternateContent>
  <xr:revisionPtr revIDLastSave="3" documentId="13_ncr:1_{C8101D0C-AEB1-47A5-BA7F-E236A07F6562}" xr6:coauthVersionLast="47" xr6:coauthVersionMax="47" xr10:uidLastSave="{08CE0FF8-9BBD-4A48-9A29-2F826D70FB15}"/>
  <bookViews>
    <workbookView xWindow="-120" yWindow="-120" windowWidth="29040" windowHeight="15840" firstSheet="3" xr2:uid="{00000000-000D-0000-FFFF-FFFF00000000}"/>
  </bookViews>
  <sheets>
    <sheet name="DFW" sheetId="1" r:id="rId1"/>
    <sheet name="PrePost" sheetId="2" r:id="rId2"/>
    <sheet name="Retention" sheetId="3" r:id="rId3"/>
    <sheet name="GPA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4" l="1"/>
  <c r="K4" i="4"/>
  <c r="K3" i="4"/>
  <c r="H34" i="4"/>
  <c r="D34" i="4"/>
  <c r="H32" i="4"/>
  <c r="G32" i="4"/>
  <c r="F32" i="4"/>
  <c r="D32" i="4"/>
  <c r="C32" i="4"/>
  <c r="J8" i="3"/>
  <c r="J3" i="3"/>
  <c r="H9" i="3"/>
  <c r="H8" i="3"/>
  <c r="H5" i="3"/>
  <c r="H4" i="3"/>
  <c r="H3" i="3"/>
  <c r="G10" i="3" l="1"/>
  <c r="G6" i="3"/>
  <c r="K8" i="2"/>
  <c r="E22" i="2"/>
  <c r="E23" i="2"/>
  <c r="E24" i="2"/>
  <c r="E25" i="2"/>
  <c r="E26" i="2"/>
  <c r="E27" i="2"/>
  <c r="E28" i="2"/>
  <c r="E20" i="2"/>
  <c r="E21" i="2"/>
  <c r="Q3" i="1"/>
  <c r="W8" i="1"/>
  <c r="U8" i="1"/>
  <c r="Q4" i="1"/>
  <c r="R4" i="1"/>
  <c r="S4" i="1"/>
  <c r="Q5" i="1"/>
  <c r="R5" i="1"/>
  <c r="S5" i="1"/>
  <c r="Q8" i="1"/>
  <c r="R8" i="1"/>
  <c r="V8" i="1" s="1"/>
  <c r="S8" i="1"/>
  <c r="Q9" i="1"/>
  <c r="R9" i="1"/>
  <c r="S9" i="1"/>
  <c r="S3" i="1"/>
  <c r="R3" i="1"/>
  <c r="H10" i="1"/>
  <c r="G10" i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5" i="2"/>
  <c r="K6" i="2"/>
  <c r="K7" i="2"/>
  <c r="K9" i="2"/>
  <c r="K10" i="2"/>
  <c r="K11" i="2"/>
  <c r="K5" i="2"/>
  <c r="H23" i="2" l="1"/>
  <c r="H6" i="1"/>
  <c r="G6" i="1"/>
  <c r="W3" i="1" l="1"/>
  <c r="V3" i="1"/>
  <c r="U3" i="1"/>
</calcChain>
</file>

<file path=xl/sharedStrings.xml><?xml version="1.0" encoding="utf-8"?>
<sst xmlns="http://schemas.openxmlformats.org/spreadsheetml/2006/main" count="119" uniqueCount="61">
  <si>
    <t>WEIGHTED AVERAGE (CONTROL)</t>
  </si>
  <si>
    <t>control</t>
  </si>
  <si>
    <t>semester</t>
  </si>
  <si>
    <t>Instructor</t>
  </si>
  <si>
    <t>Course</t>
  </si>
  <si>
    <t>Course No.</t>
  </si>
  <si>
    <t>CRN</t>
  </si>
  <si>
    <t>Students
Enrolled</t>
  </si>
  <si>
    <t>Students</t>
  </si>
  <si>
    <t>Items</t>
  </si>
  <si>
    <t>Pre-Test
Average</t>
  </si>
  <si>
    <t>Post-Test
Average</t>
  </si>
  <si>
    <t>Success
Rate</t>
  </si>
  <si>
    <t>REALSuccess
Rate</t>
  </si>
  <si>
    <t>DFW rate</t>
  </si>
  <si>
    <t>Spring 2021</t>
  </si>
  <si>
    <t>Wedincamp</t>
  </si>
  <si>
    <t>BIOL</t>
  </si>
  <si>
    <t>1103 WA</t>
  </si>
  <si>
    <t>1103 1WA</t>
  </si>
  <si>
    <t>1103 WB</t>
  </si>
  <si>
    <t xml:space="preserve">Total </t>
  </si>
  <si>
    <t>WEIGHTED AVERAGE (EXPERIMENTAL)</t>
  </si>
  <si>
    <t>experimental</t>
  </si>
  <si>
    <t>FALL2021</t>
  </si>
  <si>
    <t>1103 W</t>
  </si>
  <si>
    <t>n/a</t>
  </si>
  <si>
    <t>1103W1</t>
  </si>
  <si>
    <t>Total</t>
  </si>
  <si>
    <t>PVALUES</t>
  </si>
  <si>
    <t>SUCCESS rate statistics</t>
  </si>
  <si>
    <t>REAL SUCCESS RATE STATS</t>
  </si>
  <si>
    <t>DFW rate statistics</t>
  </si>
  <si>
    <t>MEDCALC easy-to-use calculator , compare proportions</t>
  </si>
  <si>
    <t>Students  enrolled = Number of students enrolled in the class</t>
  </si>
  <si>
    <r>
      <t xml:space="preserve">Students = Number that took </t>
    </r>
    <r>
      <rPr>
        <b/>
        <u/>
        <sz val="10"/>
        <rFont val="Arial"/>
        <family val="2"/>
      </rPr>
      <t>both</t>
    </r>
    <r>
      <rPr>
        <b/>
        <sz val="10"/>
        <rFont val="Arial"/>
        <family val="2"/>
      </rPr>
      <t xml:space="preserve"> pre and post test</t>
    </r>
  </si>
  <si>
    <t>Items - Number of questions on the pre-post test</t>
  </si>
  <si>
    <t>Test Average - Do on the basis of per-cent</t>
  </si>
  <si>
    <t>Success Rate = (Number of As, Bs, Cs)/(Total Number That began the semester - Includes Ws, Fs, Ds)</t>
  </si>
  <si>
    <r>
      <t xml:space="preserve">REAL Success Rate = (Number of As, Bs, Cs)/(Total that </t>
    </r>
    <r>
      <rPr>
        <b/>
        <u/>
        <sz val="10"/>
        <rFont val="Arial"/>
        <family val="2"/>
      </rPr>
      <t>finished</t>
    </r>
    <r>
      <rPr>
        <b/>
        <sz val="10"/>
        <rFont val="Arial"/>
        <family val="2"/>
      </rPr>
      <t xml:space="preserve"> the semester - Includes Fs, Ds)</t>
    </r>
  </si>
  <si>
    <t>DFW Rate = (number of Ds, Fs, Ws)/ Total students That began the semester - includes Ws, Fs, Ds</t>
  </si>
  <si>
    <t>CONTROL</t>
  </si>
  <si>
    <t xml:space="preserve">EXPERIMENTAL </t>
  </si>
  <si>
    <t>PRE</t>
  </si>
  <si>
    <t>POST</t>
  </si>
  <si>
    <t>Difference</t>
  </si>
  <si>
    <t>POSt</t>
  </si>
  <si>
    <t>WA</t>
  </si>
  <si>
    <t>W1</t>
  </si>
  <si>
    <t>WA1</t>
  </si>
  <si>
    <t>WB</t>
  </si>
  <si>
    <t>Pvalue using t-test two sample equal variances</t>
  </si>
  <si>
    <t>Retention rates</t>
  </si>
  <si>
    <t>Weighted average rates</t>
  </si>
  <si>
    <t>Retention rates = students that finished (include all except W)/student that started the semester</t>
  </si>
  <si>
    <t>WEIGHTED AVERAGE GPA</t>
  </si>
  <si>
    <t>EXPERIMENT</t>
  </si>
  <si>
    <t>Pvalue - TTEST two-tails assuming equal variances</t>
  </si>
  <si>
    <t>AVERAGE GPA</t>
  </si>
  <si>
    <t>STUDENTS</t>
  </si>
  <si>
    <t>TOTAL STUDENTS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</si>
</sst>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18">
    <xf numFmtId="0" fontId="0" fillId="0" borderId="0" xfId="0"/>
    <xf numFmtId="9" fontId="0" fillId="0" borderId="0" xfId="1" applyFont="1"/>
    <xf numFmtId="0" fontId="0" fillId="0" borderId="0" xfId="1" applyNumberFormat="1" applyFont="1"/>
    <xf numFmtId="2" fontId="0" fillId="0" borderId="0" xfId="1" applyNumberFormat="1" applyFont="1"/>
    <xf numFmtId="0" fontId="2" fillId="0" borderId="0" xfId="0" applyFont="1"/>
    <xf numFmtId="2" fontId="0" fillId="0" borderId="0" xfId="0" applyNumberFormat="1"/>
    <xf numFmtId="9" fontId="0" fillId="0" borderId="0" xfId="0" applyNumberFormat="1"/>
    <xf numFmtId="0" fontId="0" fillId="2" borderId="0" xfId="0" applyFill="1"/>
    <xf numFmtId="1" fontId="0" fillId="0" borderId="0" xfId="0" applyNumberFormat="1"/>
    <xf numFmtId="0" fontId="3" fillId="0" borderId="0" xfId="0" applyFont="1"/>
    <xf numFmtId="0" fontId="5" fillId="0" borderId="0" xfId="2" applyFont="1"/>
    <xf numFmtId="0" fontId="4" fillId="0" borderId="0" xfId="2" applyAlignment="1">
      <alignment horizontal="center"/>
    </xf>
    <xf numFmtId="164" fontId="4" fillId="0" borderId="0" xfId="2" applyNumberFormat="1" applyAlignment="1">
      <alignment horizontal="center"/>
    </xf>
    <xf numFmtId="0" fontId="4" fillId="0" borderId="0" xfId="2"/>
    <xf numFmtId="0" fontId="5" fillId="0" borderId="0" xfId="2" applyFont="1" applyAlignment="1">
      <alignment horizontal="center"/>
    </xf>
    <xf numFmtId="0" fontId="7" fillId="2" borderId="0" xfId="0" applyFont="1" applyFill="1"/>
    <xf numFmtId="2" fontId="2" fillId="0" borderId="0" xfId="0" applyNumberFormat="1" applyFont="1"/>
    <xf numFmtId="0" fontId="7" fillId="0" borderId="0" xfId="0" applyFont="1"/>
  </cellXfs>
  <cellStyles count="3">
    <cellStyle name="Normal" xfId="0" builtinId="0"/>
    <cellStyle name="Normal 2" xfId="2" xr:uid="{DBEC74DE-B380-4EA6-9EA8-6809FB770649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507999</xdr:colOff>
      <xdr:row>14</xdr:row>
      <xdr:rowOff>15876</xdr:rowOff>
    </xdr:from>
    <xdr:to>
      <xdr:col>6</xdr:col>
      <xdr:colOff>619125</xdr:colOff>
      <xdr:row>40</xdr:row>
      <xdr:rowOff>111126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EC4F4C7-1194-4BA6-8128-C35E62FB89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1791" t="25003" r="57721" b="25917"/>
        <a:stretch/>
      </xdr:blipFill>
      <xdr:spPr>
        <a:xfrm>
          <a:off x="507999" y="2682876"/>
          <a:ext cx="3730626" cy="5048250"/>
        </a:xfrm>
        <a:prstGeom prst="rect">
          <a:avLst/>
        </a:prstGeom>
      </xdr:spPr>
    </xdr:pic>
    <xdr:clientData/>
  </xdr:twoCellAnchor>
  <xdr:twoCellAnchor editAs="oneCell">
    <xdr:from>
      <xdr:col>9</xdr:col>
      <xdr:colOff>158750</xdr:colOff>
      <xdr:row>13</xdr:row>
      <xdr:rowOff>174625</xdr:rowOff>
    </xdr:from>
    <xdr:to>
      <xdr:col>14</xdr:col>
      <xdr:colOff>317500</xdr:colOff>
      <xdr:row>40</xdr:row>
      <xdr:rowOff>31750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D34D1E-580F-4069-9BB4-9360AEBEA6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4568" t="25466" r="57634" b="25916"/>
        <a:stretch/>
      </xdr:blipFill>
      <xdr:spPr>
        <a:xfrm>
          <a:off x="5695156" y="2651125"/>
          <a:ext cx="3278188" cy="5000625"/>
        </a:xfrm>
        <a:prstGeom prst="rect">
          <a:avLst/>
        </a:prstGeom>
      </xdr:spPr>
    </xdr:pic>
    <xdr:clientData/>
  </xdr:twoCellAnchor>
  <xdr:twoCellAnchor editAs="oneCell">
    <xdr:from>
      <xdr:col>16</xdr:col>
      <xdr:colOff>285750</xdr:colOff>
      <xdr:row>13</xdr:row>
      <xdr:rowOff>47624</xdr:rowOff>
    </xdr:from>
    <xdr:to>
      <xdr:col>20</xdr:col>
      <xdr:colOff>571501</xdr:colOff>
      <xdr:row>39</xdr:row>
      <xdr:rowOff>174625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AA0FC05-B36B-4B4F-9725-8BF5B11FAA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4048" t="24849" r="57460" b="25762"/>
        <a:stretch/>
      </xdr:blipFill>
      <xdr:spPr>
        <a:xfrm>
          <a:off x="10167938" y="2524124"/>
          <a:ext cx="3381376" cy="5080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4"/>
  <sheetViews>
    <sheetView tabSelected="1" topLeftCell="F1" zoomScale="80" zoomScaleNormal="80" workbookViewId="0">
      <selection activeCell="G6" sqref="G6"/>
    </sheetView>
  </sheetViews>
  <sheetFormatPr defaultRowHeight="15"/>
  <cols>
    <col min="1" max="1" width="9.140625" customWidth="1"/>
    <col min="2" max="2" width="11.140625" customWidth="1"/>
    <col min="3" max="3" width="9" customWidth="1"/>
    <col min="4" max="4" width="5.85546875" customWidth="1"/>
    <col min="5" max="5" width="11.140625" customWidth="1"/>
    <col min="6" max="6" width="8.140625" customWidth="1"/>
    <col min="7" max="7" width="13.5703125" customWidth="1"/>
    <col min="8" max="8" width="15.5703125" customWidth="1"/>
    <col min="9" max="9" width="7.7109375" customWidth="1"/>
    <col min="10" max="10" width="10.28515625" customWidth="1"/>
    <col min="15" max="15" width="9.28515625" customWidth="1"/>
    <col min="17" max="17" width="12.5703125" customWidth="1"/>
    <col min="18" max="18" width="15.7109375" customWidth="1"/>
    <col min="21" max="21" width="12.85546875" customWidth="1"/>
    <col min="22" max="22" width="17.42578125" customWidth="1"/>
  </cols>
  <sheetData>
    <row r="1" spans="1:23">
      <c r="U1" s="4" t="s">
        <v>0</v>
      </c>
    </row>
    <row r="2" spans="1:23" s="4" customForma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Q2" s="4" t="s">
        <v>12</v>
      </c>
      <c r="R2" s="4" t="s">
        <v>13</v>
      </c>
      <c r="S2" s="4" t="s">
        <v>14</v>
      </c>
      <c r="U2" s="4" t="s">
        <v>12</v>
      </c>
      <c r="V2" s="4" t="s">
        <v>13</v>
      </c>
      <c r="W2" s="4" t="s">
        <v>14</v>
      </c>
    </row>
    <row r="3" spans="1:23">
      <c r="B3" t="s">
        <v>15</v>
      </c>
      <c r="C3" t="s">
        <v>16</v>
      </c>
      <c r="D3" t="s">
        <v>17</v>
      </c>
      <c r="E3" t="s">
        <v>18</v>
      </c>
      <c r="F3">
        <v>20109</v>
      </c>
      <c r="G3">
        <v>29</v>
      </c>
      <c r="H3">
        <v>11</v>
      </c>
      <c r="I3">
        <v>20</v>
      </c>
      <c r="J3" s="1">
        <v>0.68</v>
      </c>
      <c r="K3" s="1">
        <v>0.91</v>
      </c>
      <c r="L3" s="1">
        <v>0.52</v>
      </c>
      <c r="M3" s="1">
        <v>0.6</v>
      </c>
      <c r="N3" s="1">
        <v>0.48</v>
      </c>
      <c r="P3" s="3"/>
      <c r="Q3" s="3">
        <f>L3</f>
        <v>0.52</v>
      </c>
      <c r="R3" s="3">
        <f>M3</f>
        <v>0.6</v>
      </c>
      <c r="S3" s="3">
        <f>N3</f>
        <v>0.48</v>
      </c>
      <c r="U3" s="1">
        <f>(G3*Q3+G4*Q4+G5*Q5)/G6</f>
        <v>0.63321428571428573</v>
      </c>
      <c r="V3" s="1">
        <f>(G3*R3+G4*R4+G5*R5)/G6</f>
        <v>0.70321428571428568</v>
      </c>
      <c r="W3" s="1">
        <f>(G3*S3+G4*S4+G5*S5)/G6</f>
        <v>0.36678571428571433</v>
      </c>
    </row>
    <row r="4" spans="1:23">
      <c r="B4" t="s">
        <v>15</v>
      </c>
      <c r="C4" t="s">
        <v>16</v>
      </c>
      <c r="D4" t="s">
        <v>17</v>
      </c>
      <c r="E4" t="s">
        <v>19</v>
      </c>
      <c r="F4">
        <v>20113</v>
      </c>
      <c r="G4">
        <v>29</v>
      </c>
      <c r="H4">
        <v>6</v>
      </c>
      <c r="I4">
        <v>20</v>
      </c>
      <c r="J4" s="1">
        <v>0.71</v>
      </c>
      <c r="K4" s="1">
        <v>0.81</v>
      </c>
      <c r="L4" s="1">
        <v>0.83</v>
      </c>
      <c r="M4" s="1">
        <v>0.89</v>
      </c>
      <c r="N4" s="1">
        <v>0.17</v>
      </c>
      <c r="P4" s="3"/>
      <c r="Q4" s="3">
        <f t="shared" ref="Q4:Q9" si="0">L4</f>
        <v>0.83</v>
      </c>
      <c r="R4" s="3">
        <f t="shared" ref="R4:R9" si="1">M4</f>
        <v>0.89</v>
      </c>
      <c r="S4" s="3">
        <f t="shared" ref="S4:S9" si="2">N4</f>
        <v>0.17</v>
      </c>
    </row>
    <row r="5" spans="1:23">
      <c r="B5" t="s">
        <v>15</v>
      </c>
      <c r="C5" t="s">
        <v>16</v>
      </c>
      <c r="D5" t="s">
        <v>17</v>
      </c>
      <c r="E5" t="s">
        <v>20</v>
      </c>
      <c r="F5">
        <v>20111</v>
      </c>
      <c r="G5">
        <v>26</v>
      </c>
      <c r="H5">
        <v>7</v>
      </c>
      <c r="I5">
        <v>20</v>
      </c>
      <c r="J5" s="1">
        <v>0.76</v>
      </c>
      <c r="K5" s="1">
        <v>0.86</v>
      </c>
      <c r="L5" s="1">
        <v>0.54</v>
      </c>
      <c r="M5" s="1">
        <v>0.61</v>
      </c>
      <c r="N5" s="1">
        <v>0.46</v>
      </c>
      <c r="P5" s="3"/>
      <c r="Q5" s="3">
        <f t="shared" si="0"/>
        <v>0.54</v>
      </c>
      <c r="R5" s="3">
        <f t="shared" si="1"/>
        <v>0.61</v>
      </c>
      <c r="S5" s="3">
        <f t="shared" si="2"/>
        <v>0.46</v>
      </c>
    </row>
    <row r="6" spans="1:23">
      <c r="F6" s="4" t="s">
        <v>21</v>
      </c>
      <c r="G6" s="4">
        <f>SUM(G3:G5)</f>
        <v>84</v>
      </c>
      <c r="H6">
        <f>SUM(H3:H5)</f>
        <v>24</v>
      </c>
      <c r="J6" s="2"/>
      <c r="K6" s="2"/>
      <c r="L6" s="2"/>
      <c r="M6" s="2"/>
      <c r="P6" s="3"/>
      <c r="Q6" s="3"/>
      <c r="R6" s="3"/>
      <c r="S6" s="3"/>
      <c r="U6" s="4" t="s">
        <v>22</v>
      </c>
    </row>
    <row r="7" spans="1:23">
      <c r="J7" s="1"/>
      <c r="K7" s="1"/>
      <c r="L7" s="1"/>
      <c r="M7" s="1"/>
      <c r="Q7" s="3"/>
      <c r="R7" s="3"/>
      <c r="S7" s="3"/>
      <c r="U7" s="4" t="s">
        <v>12</v>
      </c>
      <c r="V7" s="4" t="s">
        <v>13</v>
      </c>
      <c r="W7" s="4" t="s">
        <v>14</v>
      </c>
    </row>
    <row r="8" spans="1:23">
      <c r="A8" s="4" t="s">
        <v>23</v>
      </c>
      <c r="B8" t="s">
        <v>24</v>
      </c>
      <c r="C8" t="s">
        <v>16</v>
      </c>
      <c r="D8" t="s">
        <v>17</v>
      </c>
      <c r="E8" t="s">
        <v>25</v>
      </c>
      <c r="F8">
        <v>80029</v>
      </c>
      <c r="G8">
        <v>23</v>
      </c>
      <c r="H8" t="s">
        <v>26</v>
      </c>
      <c r="I8">
        <v>20</v>
      </c>
      <c r="J8" s="1" t="s">
        <v>26</v>
      </c>
      <c r="K8" s="1" t="s">
        <v>26</v>
      </c>
      <c r="L8" s="1">
        <v>0.74</v>
      </c>
      <c r="M8" s="1">
        <v>0.81</v>
      </c>
      <c r="N8" s="1">
        <v>0.26</v>
      </c>
      <c r="Q8" s="3">
        <f t="shared" si="0"/>
        <v>0.74</v>
      </c>
      <c r="R8" s="3">
        <f t="shared" si="1"/>
        <v>0.81</v>
      </c>
      <c r="S8" s="3">
        <f t="shared" si="2"/>
        <v>0.26</v>
      </c>
      <c r="T8" s="5"/>
      <c r="U8" s="1">
        <f>(G8*Q8+G9*Q9)/G10</f>
        <v>0.70425531914893624</v>
      </c>
      <c r="V8" s="1">
        <f>(G8*R8+G9*R9)/G10</f>
        <v>0.78446808510638311</v>
      </c>
      <c r="W8" s="1">
        <f>(G8*S8+G9*S9)/G10</f>
        <v>0.29574468085106381</v>
      </c>
    </row>
    <row r="9" spans="1:23">
      <c r="B9" t="s">
        <v>24</v>
      </c>
      <c r="C9" t="s">
        <v>16</v>
      </c>
      <c r="D9" t="s">
        <v>17</v>
      </c>
      <c r="E9" t="s">
        <v>27</v>
      </c>
      <c r="F9">
        <v>80031</v>
      </c>
      <c r="G9">
        <v>24</v>
      </c>
      <c r="H9">
        <v>7</v>
      </c>
      <c r="I9">
        <v>20</v>
      </c>
      <c r="J9" s="1">
        <v>0.73</v>
      </c>
      <c r="K9" s="1">
        <v>0.81</v>
      </c>
      <c r="L9" s="1">
        <v>0.67</v>
      </c>
      <c r="M9" s="1">
        <v>0.76</v>
      </c>
      <c r="N9" s="1">
        <v>0.33</v>
      </c>
      <c r="P9" s="5"/>
      <c r="Q9" s="3">
        <f t="shared" si="0"/>
        <v>0.67</v>
      </c>
      <c r="R9" s="3">
        <f t="shared" si="1"/>
        <v>0.76</v>
      </c>
      <c r="S9" s="3">
        <f t="shared" si="2"/>
        <v>0.33</v>
      </c>
      <c r="T9" s="5"/>
    </row>
    <row r="10" spans="1:23">
      <c r="F10" s="4" t="s">
        <v>28</v>
      </c>
      <c r="G10" s="4">
        <f>SUM(G8:G9)</f>
        <v>47</v>
      </c>
      <c r="H10">
        <f>SUM(H8:H9)</f>
        <v>7</v>
      </c>
      <c r="J10" s="1"/>
      <c r="K10" s="1"/>
      <c r="L10" s="1"/>
      <c r="M10" s="1"/>
      <c r="N10" s="1"/>
      <c r="P10" s="5"/>
      <c r="Q10" s="5"/>
      <c r="R10" s="5"/>
      <c r="S10" s="5"/>
      <c r="T10" s="5" t="s">
        <v>29</v>
      </c>
      <c r="U10">
        <v>0.42</v>
      </c>
      <c r="V10">
        <v>0.32</v>
      </c>
      <c r="W10">
        <v>0.42</v>
      </c>
    </row>
    <row r="11" spans="1:23">
      <c r="P11" s="5"/>
      <c r="Q11" s="5"/>
    </row>
    <row r="12" spans="1:23">
      <c r="B12" s="4" t="s">
        <v>30</v>
      </c>
      <c r="C12" s="4"/>
      <c r="K12" s="4" t="s">
        <v>31</v>
      </c>
      <c r="R12" s="4" t="s">
        <v>32</v>
      </c>
    </row>
    <row r="13" spans="1:23">
      <c r="B13" t="s">
        <v>33</v>
      </c>
      <c r="Q13" s="4"/>
    </row>
    <row r="14" spans="1:23">
      <c r="O14" s="6"/>
      <c r="R14" s="1"/>
      <c r="S14" s="1"/>
      <c r="T14" s="1"/>
    </row>
    <row r="15" spans="1:23">
      <c r="C15" s="6"/>
      <c r="O15" s="6"/>
    </row>
    <row r="16" spans="1:23">
      <c r="C16" s="6"/>
    </row>
    <row r="21" spans="1:8">
      <c r="A21" s="10" t="s">
        <v>34</v>
      </c>
      <c r="B21" s="11"/>
      <c r="C21" s="11"/>
      <c r="D21" s="11"/>
      <c r="E21" s="11"/>
      <c r="F21" s="11"/>
      <c r="G21" s="11"/>
      <c r="H21" s="12"/>
    </row>
    <row r="22" spans="1:8">
      <c r="A22" s="13"/>
      <c r="B22" s="11"/>
      <c r="C22" s="11"/>
      <c r="D22" s="11"/>
      <c r="E22" s="11"/>
      <c r="F22" s="11"/>
      <c r="G22" s="11"/>
      <c r="H22" s="12"/>
    </row>
    <row r="23" spans="1:8">
      <c r="A23" s="10" t="s">
        <v>35</v>
      </c>
      <c r="B23" s="11"/>
      <c r="C23" s="11"/>
      <c r="D23" s="11"/>
      <c r="E23" s="11"/>
      <c r="F23" s="11"/>
      <c r="G23" s="11"/>
      <c r="H23" s="12"/>
    </row>
    <row r="24" spans="1:8">
      <c r="A24" s="13"/>
      <c r="B24" s="11"/>
      <c r="C24" s="11"/>
      <c r="D24" s="11"/>
      <c r="E24" s="11"/>
      <c r="F24" s="11"/>
      <c r="G24" s="11"/>
      <c r="H24" s="12"/>
    </row>
    <row r="25" spans="1:8">
      <c r="A25" s="10" t="s">
        <v>36</v>
      </c>
      <c r="B25" s="11"/>
      <c r="C25" s="11"/>
      <c r="D25" s="11"/>
      <c r="E25" s="11"/>
      <c r="F25" s="11"/>
      <c r="G25" s="11"/>
      <c r="H25" s="12"/>
    </row>
    <row r="26" spans="1:8">
      <c r="A26" s="13"/>
      <c r="B26" s="11"/>
      <c r="C26" s="11"/>
      <c r="D26" s="11"/>
      <c r="E26" s="11"/>
      <c r="F26" s="11"/>
      <c r="G26" s="11"/>
      <c r="H26" s="12"/>
    </row>
    <row r="27" spans="1:8">
      <c r="A27" s="10" t="s">
        <v>37</v>
      </c>
      <c r="B27" s="11"/>
      <c r="C27" s="11"/>
      <c r="D27" s="11"/>
      <c r="E27" s="11"/>
      <c r="F27" s="11"/>
      <c r="G27" s="11"/>
      <c r="H27" s="12"/>
    </row>
    <row r="28" spans="1:8">
      <c r="A28" s="10"/>
      <c r="B28" s="11"/>
      <c r="C28" s="11"/>
      <c r="D28" s="11"/>
      <c r="E28" s="11"/>
      <c r="F28" s="11"/>
      <c r="G28" s="11"/>
      <c r="H28" s="12"/>
    </row>
    <row r="29" spans="1:8">
      <c r="A29" s="10" t="s">
        <v>38</v>
      </c>
      <c r="B29" s="11"/>
      <c r="C29" s="11"/>
      <c r="D29" s="11"/>
      <c r="E29" s="11"/>
      <c r="F29" s="11"/>
      <c r="G29" s="11"/>
      <c r="H29" s="12"/>
    </row>
    <row r="30" spans="1:8">
      <c r="A30" s="10"/>
      <c r="B30" s="11"/>
      <c r="C30" s="11"/>
      <c r="D30" s="11"/>
      <c r="E30" s="11"/>
      <c r="F30" s="11"/>
      <c r="G30" s="11"/>
      <c r="H30" s="12"/>
    </row>
    <row r="31" spans="1:8">
      <c r="A31" s="10" t="s">
        <v>39</v>
      </c>
      <c r="B31" s="11"/>
      <c r="C31" s="11"/>
      <c r="D31" s="11"/>
      <c r="E31" s="11"/>
      <c r="F31" s="11"/>
      <c r="G31" s="11"/>
      <c r="H31" s="12"/>
    </row>
    <row r="32" spans="1:8">
      <c r="A32" s="10"/>
      <c r="B32" s="11"/>
      <c r="C32" s="11"/>
      <c r="D32" s="11"/>
      <c r="E32" s="11"/>
      <c r="F32" s="11"/>
      <c r="G32" s="11"/>
      <c r="H32" s="12"/>
    </row>
    <row r="33" spans="1:8">
      <c r="A33" s="10" t="s">
        <v>40</v>
      </c>
      <c r="B33" s="14"/>
      <c r="C33" s="14"/>
      <c r="D33" s="14"/>
      <c r="E33" s="14"/>
      <c r="F33" s="11"/>
      <c r="G33" s="11"/>
      <c r="H33" s="12"/>
    </row>
    <row r="34" spans="1:8">
      <c r="A34" s="13"/>
      <c r="B34" s="11"/>
      <c r="C34" s="11"/>
      <c r="D34" s="11"/>
      <c r="E34" s="11"/>
      <c r="F34" s="11"/>
      <c r="G34" s="11"/>
      <c r="H34" s="1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9B599-93BA-45D9-BF5C-4EFFA223385D}">
  <dimension ref="B2:K28"/>
  <sheetViews>
    <sheetView workbookViewId="0">
      <selection activeCell="M28" sqref="M28"/>
    </sheetView>
  </sheetViews>
  <sheetFormatPr defaultRowHeight="15"/>
  <cols>
    <col min="8" max="8" width="15.28515625" customWidth="1"/>
  </cols>
  <sheetData>
    <row r="2" spans="2:11">
      <c r="C2" t="s">
        <v>41</v>
      </c>
      <c r="H2" t="s">
        <v>42</v>
      </c>
    </row>
    <row r="4" spans="2:11">
      <c r="C4" t="s">
        <v>43</v>
      </c>
      <c r="D4" t="s">
        <v>44</v>
      </c>
      <c r="E4" t="s">
        <v>45</v>
      </c>
      <c r="I4" t="s">
        <v>43</v>
      </c>
      <c r="J4" t="s">
        <v>46</v>
      </c>
      <c r="K4" t="s">
        <v>45</v>
      </c>
    </row>
    <row r="5" spans="2:11">
      <c r="B5" t="s">
        <v>47</v>
      </c>
      <c r="C5" s="7">
        <v>100</v>
      </c>
      <c r="D5" s="7">
        <v>100</v>
      </c>
      <c r="E5">
        <f>D5-C5</f>
        <v>0</v>
      </c>
      <c r="H5" t="s">
        <v>48</v>
      </c>
      <c r="I5" s="7">
        <v>3</v>
      </c>
      <c r="J5" s="7">
        <v>7</v>
      </c>
      <c r="K5" s="8">
        <f>J5-I5</f>
        <v>4</v>
      </c>
    </row>
    <row r="6" spans="2:11">
      <c r="C6" s="7">
        <v>60</v>
      </c>
      <c r="D6" s="7">
        <v>85</v>
      </c>
      <c r="E6">
        <f t="shared" ref="E6:E28" si="0">D6-C6</f>
        <v>25</v>
      </c>
      <c r="I6" s="7">
        <v>4.25</v>
      </c>
      <c r="J6" s="7">
        <v>8</v>
      </c>
      <c r="K6" s="8">
        <f t="shared" ref="K6:K11" si="1">J6-I6</f>
        <v>3.75</v>
      </c>
    </row>
    <row r="7" spans="2:11">
      <c r="C7" s="7">
        <v>30</v>
      </c>
      <c r="D7" s="7">
        <v>80</v>
      </c>
      <c r="E7">
        <f t="shared" si="0"/>
        <v>50</v>
      </c>
      <c r="I7" s="7">
        <v>2.5</v>
      </c>
      <c r="J7" s="7">
        <v>8</v>
      </c>
      <c r="K7" s="8">
        <f t="shared" si="1"/>
        <v>5.5</v>
      </c>
    </row>
    <row r="8" spans="2:11">
      <c r="C8" s="7">
        <v>100</v>
      </c>
      <c r="D8" s="7">
        <v>95</v>
      </c>
      <c r="E8">
        <f t="shared" si="0"/>
        <v>-5</v>
      </c>
      <c r="I8" s="7">
        <v>4.75</v>
      </c>
      <c r="J8" s="7">
        <v>9</v>
      </c>
      <c r="K8" s="8">
        <f t="shared" si="1"/>
        <v>4.25</v>
      </c>
    </row>
    <row r="9" spans="2:11">
      <c r="C9" s="7">
        <v>100</v>
      </c>
      <c r="D9" s="7">
        <v>100</v>
      </c>
      <c r="E9">
        <f t="shared" si="0"/>
        <v>0</v>
      </c>
      <c r="I9" s="7">
        <v>3.25</v>
      </c>
      <c r="J9" s="7">
        <v>8.5</v>
      </c>
      <c r="K9" s="8">
        <f t="shared" si="1"/>
        <v>5.25</v>
      </c>
    </row>
    <row r="10" spans="2:11">
      <c r="C10" s="7">
        <v>80</v>
      </c>
      <c r="D10" s="7">
        <v>90</v>
      </c>
      <c r="E10">
        <f t="shared" si="0"/>
        <v>10</v>
      </c>
      <c r="I10" s="7">
        <v>4.25</v>
      </c>
      <c r="J10" s="7">
        <v>9</v>
      </c>
      <c r="K10" s="8">
        <f t="shared" si="1"/>
        <v>4.75</v>
      </c>
    </row>
    <row r="11" spans="2:11">
      <c r="C11" s="7">
        <v>35</v>
      </c>
      <c r="D11" s="7">
        <v>85</v>
      </c>
      <c r="E11">
        <f t="shared" si="0"/>
        <v>50</v>
      </c>
      <c r="I11" s="7">
        <v>3.5</v>
      </c>
      <c r="J11" s="7">
        <v>7</v>
      </c>
      <c r="K11" s="8">
        <f t="shared" si="1"/>
        <v>3.5</v>
      </c>
    </row>
    <row r="12" spans="2:11">
      <c r="C12" s="7">
        <v>85</v>
      </c>
      <c r="D12" s="7">
        <v>90</v>
      </c>
      <c r="E12">
        <f t="shared" si="0"/>
        <v>5</v>
      </c>
      <c r="G12" s="8"/>
    </row>
    <row r="13" spans="2:11">
      <c r="C13" s="7">
        <v>100</v>
      </c>
      <c r="D13" s="7">
        <v>100</v>
      </c>
      <c r="E13">
        <f t="shared" si="0"/>
        <v>0</v>
      </c>
    </row>
    <row r="14" spans="2:11">
      <c r="C14" s="7">
        <v>30</v>
      </c>
      <c r="D14" s="7">
        <v>85</v>
      </c>
      <c r="E14">
        <f t="shared" si="0"/>
        <v>55</v>
      </c>
    </row>
    <row r="15" spans="2:11">
      <c r="C15" s="7">
        <v>25</v>
      </c>
      <c r="D15" s="7">
        <v>90</v>
      </c>
      <c r="E15">
        <f t="shared" si="0"/>
        <v>65</v>
      </c>
    </row>
    <row r="16" spans="2:11">
      <c r="B16" t="s">
        <v>49</v>
      </c>
      <c r="C16" s="15">
        <v>50</v>
      </c>
      <c r="D16" s="15">
        <v>85</v>
      </c>
      <c r="E16">
        <f t="shared" si="0"/>
        <v>35</v>
      </c>
    </row>
    <row r="17" spans="2:8">
      <c r="C17" s="7">
        <v>90</v>
      </c>
      <c r="D17" s="7">
        <v>100</v>
      </c>
      <c r="E17">
        <f t="shared" si="0"/>
        <v>10</v>
      </c>
    </row>
    <row r="18" spans="2:8">
      <c r="C18" s="7">
        <v>45</v>
      </c>
      <c r="D18" s="7">
        <v>25</v>
      </c>
      <c r="E18">
        <f t="shared" si="0"/>
        <v>-20</v>
      </c>
    </row>
    <row r="19" spans="2:8">
      <c r="C19" s="7">
        <v>80</v>
      </c>
      <c r="D19" s="7">
        <v>90</v>
      </c>
      <c r="E19">
        <f t="shared" si="0"/>
        <v>10</v>
      </c>
    </row>
    <row r="20" spans="2:8">
      <c r="C20" s="7">
        <v>85</v>
      </c>
      <c r="D20" s="7">
        <v>100</v>
      </c>
      <c r="E20">
        <f t="shared" si="0"/>
        <v>15</v>
      </c>
    </row>
    <row r="21" spans="2:8">
      <c r="C21" s="7">
        <v>75</v>
      </c>
      <c r="D21" s="7">
        <v>85</v>
      </c>
      <c r="E21">
        <f t="shared" si="0"/>
        <v>10</v>
      </c>
    </row>
    <row r="22" spans="2:8">
      <c r="B22" t="s">
        <v>50</v>
      </c>
      <c r="C22" s="15">
        <v>90</v>
      </c>
      <c r="D22" s="15">
        <v>100</v>
      </c>
      <c r="E22">
        <f t="shared" si="0"/>
        <v>10</v>
      </c>
      <c r="H22" t="s">
        <v>51</v>
      </c>
    </row>
    <row r="23" spans="2:8">
      <c r="C23" s="7">
        <v>100</v>
      </c>
      <c r="D23" s="7">
        <v>95</v>
      </c>
      <c r="E23">
        <f t="shared" si="0"/>
        <v>-5</v>
      </c>
      <c r="H23" s="9">
        <f>_xlfn.T.TEST(E5:E19,K5:K11,2,2)</f>
        <v>0.14558026455817613</v>
      </c>
    </row>
    <row r="24" spans="2:8">
      <c r="C24" s="7">
        <v>75</v>
      </c>
      <c r="D24" s="7">
        <v>75</v>
      </c>
      <c r="E24">
        <f t="shared" si="0"/>
        <v>0</v>
      </c>
    </row>
    <row r="25" spans="2:8">
      <c r="C25" s="7">
        <v>50</v>
      </c>
      <c r="D25" s="7">
        <v>70</v>
      </c>
      <c r="E25">
        <f t="shared" si="0"/>
        <v>20</v>
      </c>
    </row>
    <row r="26" spans="2:8">
      <c r="C26" s="7">
        <v>80</v>
      </c>
      <c r="D26" s="7">
        <v>85</v>
      </c>
      <c r="E26">
        <f t="shared" si="0"/>
        <v>5</v>
      </c>
    </row>
    <row r="27" spans="2:8">
      <c r="C27" s="7">
        <v>65</v>
      </c>
      <c r="D27" s="7">
        <v>90</v>
      </c>
      <c r="E27">
        <f t="shared" si="0"/>
        <v>25</v>
      </c>
    </row>
    <row r="28" spans="2:8">
      <c r="C28" s="7">
        <v>75</v>
      </c>
      <c r="D28" s="7">
        <v>70</v>
      </c>
      <c r="E28">
        <f t="shared" si="0"/>
        <v>-5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C814B-E1DC-466C-A5C2-19DB6B4AC80B}">
  <dimension ref="A2:J12"/>
  <sheetViews>
    <sheetView workbookViewId="0">
      <selection activeCell="E18" sqref="E18"/>
    </sheetView>
  </sheetViews>
  <sheetFormatPr defaultRowHeight="15"/>
  <cols>
    <col min="2" max="2" width="13" customWidth="1"/>
    <col min="7" max="7" width="18.7109375" customWidth="1"/>
    <col min="8" max="8" width="10.5703125" style="5" customWidth="1"/>
    <col min="10" max="10" width="9.140625" style="5"/>
  </cols>
  <sheetData>
    <row r="2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16" t="s">
        <v>52</v>
      </c>
      <c r="J2" s="16" t="s">
        <v>53</v>
      </c>
    </row>
    <row r="3" spans="1:10">
      <c r="B3" t="s">
        <v>15</v>
      </c>
      <c r="C3" t="s">
        <v>16</v>
      </c>
      <c r="D3" t="s">
        <v>17</v>
      </c>
      <c r="E3" t="s">
        <v>18</v>
      </c>
      <c r="F3">
        <v>20109</v>
      </c>
      <c r="G3">
        <v>29</v>
      </c>
      <c r="H3" s="5">
        <f>25/G3</f>
        <v>0.86206896551724133</v>
      </c>
      <c r="J3" s="5">
        <f>(G3*H3+G4*H4+G5*H5)/G6</f>
        <v>0.8928571428571429</v>
      </c>
    </row>
    <row r="4" spans="1:10">
      <c r="B4" t="s">
        <v>15</v>
      </c>
      <c r="C4" t="s">
        <v>16</v>
      </c>
      <c r="D4" t="s">
        <v>17</v>
      </c>
      <c r="E4" t="s">
        <v>19</v>
      </c>
      <c r="F4">
        <v>20113</v>
      </c>
      <c r="G4">
        <v>29</v>
      </c>
      <c r="H4" s="5">
        <f>27/G4</f>
        <v>0.93103448275862066</v>
      </c>
    </row>
    <row r="5" spans="1:10">
      <c r="B5" t="s">
        <v>15</v>
      </c>
      <c r="C5" t="s">
        <v>16</v>
      </c>
      <c r="D5" t="s">
        <v>17</v>
      </c>
      <c r="E5" t="s">
        <v>20</v>
      </c>
      <c r="F5">
        <v>20111</v>
      </c>
      <c r="G5">
        <v>26</v>
      </c>
      <c r="H5" s="5">
        <f>23/G5</f>
        <v>0.88461538461538458</v>
      </c>
    </row>
    <row r="6" spans="1:10">
      <c r="F6" s="4" t="s">
        <v>21</v>
      </c>
      <c r="G6">
        <f>SUM(G3:G5)</f>
        <v>84</v>
      </c>
    </row>
    <row r="8" spans="1:10">
      <c r="A8" s="4" t="s">
        <v>23</v>
      </c>
      <c r="B8" t="s">
        <v>24</v>
      </c>
      <c r="C8" t="s">
        <v>16</v>
      </c>
      <c r="D8" t="s">
        <v>17</v>
      </c>
      <c r="E8" t="s">
        <v>25</v>
      </c>
      <c r="F8">
        <v>80029</v>
      </c>
      <c r="G8">
        <v>23</v>
      </c>
      <c r="H8" s="5">
        <f>21/G8</f>
        <v>0.91304347826086951</v>
      </c>
      <c r="J8" s="5">
        <f>(G8*H8+G9*H9)/G10</f>
        <v>0.8936170212765957</v>
      </c>
    </row>
    <row r="9" spans="1:10">
      <c r="B9" t="s">
        <v>24</v>
      </c>
      <c r="C9" t="s">
        <v>16</v>
      </c>
      <c r="D9" t="s">
        <v>17</v>
      </c>
      <c r="E9" t="s">
        <v>27</v>
      </c>
      <c r="F9">
        <v>80031</v>
      </c>
      <c r="G9">
        <v>24</v>
      </c>
      <c r="H9" s="5">
        <f>21/G9</f>
        <v>0.875</v>
      </c>
    </row>
    <row r="10" spans="1:10">
      <c r="F10" s="4" t="s">
        <v>28</v>
      </c>
      <c r="G10">
        <f>SUM(G8:G9)</f>
        <v>47</v>
      </c>
    </row>
    <row r="12" spans="1:10">
      <c r="A12" s="4" t="s">
        <v>54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AF26-244A-40BA-B883-7219ED6C992B}">
  <dimension ref="A1:R85"/>
  <sheetViews>
    <sheetView workbookViewId="0">
      <selection activeCell="K15" sqref="K15"/>
    </sheetView>
  </sheetViews>
  <sheetFormatPr defaultRowHeight="15"/>
  <cols>
    <col min="10" max="10" width="12.28515625" customWidth="1"/>
  </cols>
  <sheetData>
    <row r="1" spans="2:18" s="4" customFormat="1">
      <c r="B1" s="4" t="s">
        <v>6</v>
      </c>
      <c r="C1" s="4">
        <v>80029</v>
      </c>
      <c r="D1" s="4">
        <v>80031</v>
      </c>
      <c r="F1" s="4">
        <v>20109</v>
      </c>
      <c r="G1" s="4">
        <v>20111</v>
      </c>
      <c r="H1" s="4">
        <v>20113</v>
      </c>
      <c r="K1" s="4" t="s">
        <v>55</v>
      </c>
      <c r="P1" s="4" t="s">
        <v>56</v>
      </c>
      <c r="R1" s="4" t="s">
        <v>41</v>
      </c>
    </row>
    <row r="2" spans="2:18">
      <c r="C2">
        <v>2.9722</v>
      </c>
      <c r="D2">
        <v>1.8485</v>
      </c>
      <c r="F2">
        <v>2.6922999999999999</v>
      </c>
      <c r="G2">
        <v>2.7869000000000002</v>
      </c>
      <c r="H2">
        <v>1.1892</v>
      </c>
      <c r="P2">
        <v>2.9722</v>
      </c>
      <c r="R2">
        <v>2.6922999999999999</v>
      </c>
    </row>
    <row r="3" spans="2:18">
      <c r="C3">
        <v>3.4081999999999999</v>
      </c>
      <c r="D3">
        <v>3.4567999999999999</v>
      </c>
      <c r="F3">
        <v>1.9412</v>
      </c>
      <c r="G3">
        <v>3.0293999999999999</v>
      </c>
      <c r="H3">
        <v>3.7429000000000001</v>
      </c>
      <c r="J3" t="s">
        <v>41</v>
      </c>
      <c r="K3">
        <f>(F33*F32+G33*G32+H33*H32)/H34</f>
        <v>2.2891559523809524</v>
      </c>
      <c r="P3">
        <v>3.4081999999999999</v>
      </c>
      <c r="R3">
        <v>1.9412</v>
      </c>
    </row>
    <row r="4" spans="2:18">
      <c r="C4">
        <v>2.6288</v>
      </c>
      <c r="D4">
        <v>3.7703000000000002</v>
      </c>
      <c r="F4">
        <v>3.8982999999999999</v>
      </c>
      <c r="G4">
        <v>2.1524000000000001</v>
      </c>
      <c r="H4">
        <v>2.7385000000000002</v>
      </c>
      <c r="J4" t="s">
        <v>56</v>
      </c>
      <c r="K4">
        <f>(C33*C32+D33*D32)/D34</f>
        <v>2.5517021276595742</v>
      </c>
      <c r="P4">
        <v>2.6288</v>
      </c>
      <c r="R4">
        <v>3.8982999999999999</v>
      </c>
    </row>
    <row r="5" spans="2:18">
      <c r="C5">
        <v>1.6383000000000001</v>
      </c>
      <c r="D5">
        <v>3.7818000000000001</v>
      </c>
      <c r="F5">
        <v>1.7414000000000001</v>
      </c>
      <c r="G5">
        <v>1.0385</v>
      </c>
      <c r="H5">
        <v>2.5091000000000001</v>
      </c>
      <c r="P5">
        <v>1.6383000000000001</v>
      </c>
      <c r="R5">
        <v>1.7414000000000001</v>
      </c>
    </row>
    <row r="6" spans="2:18">
      <c r="C6">
        <v>2.2059000000000002</v>
      </c>
      <c r="D6">
        <v>2.25</v>
      </c>
      <c r="F6">
        <v>1.28</v>
      </c>
      <c r="G6">
        <v>3.5</v>
      </c>
      <c r="H6">
        <v>2.1625000000000001</v>
      </c>
      <c r="J6" t="s">
        <v>57</v>
      </c>
      <c r="P6">
        <v>2.2059000000000002</v>
      </c>
      <c r="R6">
        <v>1.28</v>
      </c>
    </row>
    <row r="7" spans="2:18">
      <c r="C7">
        <v>1.5484</v>
      </c>
      <c r="D7">
        <v>1.9642999999999999</v>
      </c>
      <c r="F7">
        <v>2.3683999999999998</v>
      </c>
      <c r="G7">
        <v>0.71430000000000005</v>
      </c>
      <c r="H7">
        <v>3.4102999999999999</v>
      </c>
      <c r="J7" s="17">
        <f>_xlfn.T.TEST(P2:P48,R2:R85,2,2)</f>
        <v>0.12233988686560331</v>
      </c>
      <c r="P7">
        <v>1.5484</v>
      </c>
      <c r="R7">
        <v>2.3683999999999998</v>
      </c>
    </row>
    <row r="8" spans="2:18">
      <c r="C8">
        <v>1.8763000000000001</v>
      </c>
      <c r="D8">
        <v>2.4891999999999999</v>
      </c>
      <c r="F8">
        <v>2.48</v>
      </c>
      <c r="G8">
        <v>0.26919999999999999</v>
      </c>
      <c r="H8">
        <v>2.5230999999999999</v>
      </c>
      <c r="P8">
        <v>1.8763000000000001</v>
      </c>
      <c r="R8">
        <v>2.48</v>
      </c>
    </row>
    <row r="9" spans="2:18">
      <c r="C9">
        <v>2.6</v>
      </c>
      <c r="D9">
        <v>3.1966000000000001</v>
      </c>
      <c r="F9">
        <v>2.9291999999999998</v>
      </c>
      <c r="G9">
        <v>2.7332999999999998</v>
      </c>
      <c r="H9">
        <v>2.2856999999999998</v>
      </c>
      <c r="P9">
        <v>2.6</v>
      </c>
      <c r="R9">
        <v>2.9291999999999998</v>
      </c>
    </row>
    <row r="10" spans="2:18">
      <c r="C10">
        <v>2.0526</v>
      </c>
      <c r="D10">
        <v>3.9188999999999998</v>
      </c>
      <c r="F10">
        <v>2</v>
      </c>
      <c r="G10">
        <v>0.37930000000000003</v>
      </c>
      <c r="H10">
        <v>3.4773000000000001</v>
      </c>
      <c r="P10">
        <v>2.0526</v>
      </c>
      <c r="R10">
        <v>2</v>
      </c>
    </row>
    <row r="11" spans="2:18">
      <c r="C11">
        <v>3.1053000000000002</v>
      </c>
      <c r="D11">
        <v>0.86360000000000003</v>
      </c>
      <c r="F11">
        <v>3.4706000000000001</v>
      </c>
      <c r="G11">
        <v>2.6364000000000001</v>
      </c>
      <c r="H11">
        <v>3.2143000000000002</v>
      </c>
      <c r="P11">
        <v>3.1053000000000002</v>
      </c>
      <c r="R11">
        <v>3.4706000000000001</v>
      </c>
    </row>
    <row r="12" spans="2:18">
      <c r="C12">
        <v>3.3250000000000002</v>
      </c>
      <c r="D12">
        <v>2.4544999999999999</v>
      </c>
      <c r="F12">
        <v>1.9661</v>
      </c>
      <c r="G12">
        <v>1.5789</v>
      </c>
      <c r="H12">
        <v>3.5356999999999998</v>
      </c>
      <c r="P12">
        <v>3.3250000000000002</v>
      </c>
      <c r="R12">
        <v>1.9661</v>
      </c>
    </row>
    <row r="13" spans="2:18">
      <c r="C13">
        <v>2.7646999999999999</v>
      </c>
      <c r="D13">
        <v>3.5769000000000002</v>
      </c>
      <c r="F13">
        <v>3</v>
      </c>
      <c r="G13">
        <v>1.7608999999999999</v>
      </c>
      <c r="H13">
        <v>2.2856999999999998</v>
      </c>
      <c r="P13">
        <v>2.7646999999999999</v>
      </c>
      <c r="R13">
        <v>3</v>
      </c>
    </row>
    <row r="14" spans="2:18">
      <c r="C14">
        <v>1.1714</v>
      </c>
      <c r="D14">
        <v>0</v>
      </c>
      <c r="F14">
        <v>2.1429</v>
      </c>
      <c r="G14">
        <v>2.52</v>
      </c>
      <c r="H14">
        <v>3.25</v>
      </c>
      <c r="P14">
        <v>1.1714</v>
      </c>
      <c r="R14">
        <v>2.1429</v>
      </c>
    </row>
    <row r="15" spans="2:18">
      <c r="C15">
        <v>3.8163</v>
      </c>
      <c r="D15">
        <v>1.5813999999999999</v>
      </c>
      <c r="F15">
        <v>3.7955000000000001</v>
      </c>
      <c r="G15">
        <v>2.1143000000000001</v>
      </c>
      <c r="H15">
        <v>2.8889</v>
      </c>
      <c r="P15">
        <v>3.8163</v>
      </c>
      <c r="R15">
        <v>3.7955000000000001</v>
      </c>
    </row>
    <row r="16" spans="2:18">
      <c r="C16">
        <v>2.1282000000000001</v>
      </c>
      <c r="D16">
        <v>3</v>
      </c>
      <c r="F16">
        <v>1.6026</v>
      </c>
      <c r="G16">
        <v>2.5781000000000001</v>
      </c>
      <c r="H16">
        <v>2.4</v>
      </c>
      <c r="P16">
        <v>2.1282000000000001</v>
      </c>
      <c r="R16">
        <v>1.6026</v>
      </c>
    </row>
    <row r="17" spans="1:18">
      <c r="C17">
        <v>2.7059000000000002</v>
      </c>
      <c r="D17">
        <v>2.6943999999999999</v>
      </c>
      <c r="F17">
        <v>1.4286000000000001</v>
      </c>
      <c r="G17">
        <v>0.1</v>
      </c>
      <c r="H17">
        <v>3.1795</v>
      </c>
      <c r="P17">
        <v>2.7059000000000002</v>
      </c>
      <c r="R17">
        <v>1.4286000000000001</v>
      </c>
    </row>
    <row r="18" spans="1:18">
      <c r="C18">
        <v>1.0588</v>
      </c>
      <c r="D18">
        <v>2.0909</v>
      </c>
      <c r="F18">
        <v>0.52170000000000005</v>
      </c>
      <c r="G18">
        <v>2.4819</v>
      </c>
      <c r="H18">
        <v>3.5385</v>
      </c>
      <c r="P18">
        <v>1.0588</v>
      </c>
      <c r="R18">
        <v>0.52170000000000005</v>
      </c>
    </row>
    <row r="19" spans="1:18">
      <c r="C19">
        <v>2.9411999999999998</v>
      </c>
      <c r="D19">
        <v>3.0385</v>
      </c>
      <c r="F19">
        <v>1.2104999999999999</v>
      </c>
      <c r="G19">
        <v>3.6842000000000001</v>
      </c>
      <c r="H19">
        <v>2.68</v>
      </c>
      <c r="P19">
        <v>2.9411999999999998</v>
      </c>
      <c r="R19">
        <v>1.2104999999999999</v>
      </c>
    </row>
    <row r="20" spans="1:18">
      <c r="C20">
        <v>3.4054000000000002</v>
      </c>
      <c r="D20">
        <v>3.5714000000000001</v>
      </c>
      <c r="F20">
        <v>2.0278</v>
      </c>
      <c r="G20">
        <v>2.2273000000000001</v>
      </c>
      <c r="H20">
        <v>2.8672</v>
      </c>
      <c r="P20">
        <v>3.4054000000000002</v>
      </c>
      <c r="R20">
        <v>2.0278</v>
      </c>
    </row>
    <row r="21" spans="1:18">
      <c r="C21">
        <v>2.7067999999999999</v>
      </c>
      <c r="D21">
        <v>3.6667000000000001</v>
      </c>
      <c r="F21">
        <v>2.0360999999999998</v>
      </c>
      <c r="G21">
        <v>0.82979999999999998</v>
      </c>
      <c r="H21">
        <v>1.5119</v>
      </c>
      <c r="P21">
        <v>2.7067999999999999</v>
      </c>
      <c r="R21">
        <v>2.0360999999999998</v>
      </c>
    </row>
    <row r="22" spans="1:18">
      <c r="C22">
        <v>3.0303</v>
      </c>
      <c r="D22">
        <v>1.9890000000000001</v>
      </c>
      <c r="F22">
        <v>1.8261000000000001</v>
      </c>
      <c r="G22">
        <v>1.3255999999999999</v>
      </c>
      <c r="H22">
        <v>2.2326000000000001</v>
      </c>
      <c r="P22">
        <v>3.0303</v>
      </c>
      <c r="R22">
        <v>1.8261000000000001</v>
      </c>
    </row>
    <row r="23" spans="1:18">
      <c r="C23">
        <v>1.907</v>
      </c>
      <c r="D23">
        <v>0.84379999999999999</v>
      </c>
      <c r="F23">
        <v>2.68</v>
      </c>
      <c r="G23">
        <v>2.1343000000000001</v>
      </c>
      <c r="H23">
        <v>3.3157999999999999</v>
      </c>
      <c r="P23">
        <v>1.907</v>
      </c>
      <c r="R23">
        <v>2.68</v>
      </c>
    </row>
    <row r="24" spans="1:18">
      <c r="C24">
        <v>2.3809999999999998</v>
      </c>
      <c r="D24">
        <v>3.2652999999999999</v>
      </c>
      <c r="F24">
        <v>2.1743999999999999</v>
      </c>
      <c r="G24">
        <v>2.5</v>
      </c>
      <c r="H24">
        <v>1.7634000000000001</v>
      </c>
      <c r="P24">
        <v>2.3809999999999998</v>
      </c>
      <c r="R24">
        <v>2.1743999999999999</v>
      </c>
    </row>
    <row r="25" spans="1:18">
      <c r="D25">
        <v>3.2391999999999999</v>
      </c>
      <c r="F25">
        <v>1.8222</v>
      </c>
      <c r="G25">
        <v>0.70209999999999995</v>
      </c>
      <c r="H25">
        <v>1.4061999999999999</v>
      </c>
      <c r="P25">
        <v>1.8485</v>
      </c>
      <c r="R25">
        <v>1.8222</v>
      </c>
    </row>
    <row r="26" spans="1:18">
      <c r="F26">
        <v>0</v>
      </c>
      <c r="G26">
        <v>2.7294</v>
      </c>
      <c r="H26">
        <v>2.1591</v>
      </c>
      <c r="P26">
        <v>3.4567999999999999</v>
      </c>
      <c r="R26">
        <v>0</v>
      </c>
    </row>
    <row r="27" spans="1:18">
      <c r="F27">
        <v>2.4054000000000002</v>
      </c>
      <c r="G27">
        <v>2.8889</v>
      </c>
      <c r="H27">
        <v>4</v>
      </c>
      <c r="P27">
        <v>3.7703000000000002</v>
      </c>
      <c r="R27">
        <v>2.4054000000000002</v>
      </c>
    </row>
    <row r="28" spans="1:18">
      <c r="F28">
        <v>3</v>
      </c>
      <c r="H28">
        <v>2.8437999999999999</v>
      </c>
      <c r="P28">
        <v>3.7818000000000001</v>
      </c>
      <c r="R28">
        <v>3</v>
      </c>
    </row>
    <row r="29" spans="1:18">
      <c r="F29">
        <v>0.90480000000000005</v>
      </c>
      <c r="H29">
        <v>1.5741000000000001</v>
      </c>
      <c r="P29">
        <v>2.25</v>
      </c>
      <c r="R29">
        <v>0.90480000000000005</v>
      </c>
    </row>
    <row r="30" spans="1:18">
      <c r="F30">
        <v>3.4411999999999998</v>
      </c>
      <c r="H30">
        <v>3.4211</v>
      </c>
      <c r="P30">
        <v>1.9642999999999999</v>
      </c>
      <c r="R30">
        <v>3.4411999999999998</v>
      </c>
    </row>
    <row r="31" spans="1:18">
      <c r="P31">
        <v>2.4891999999999999</v>
      </c>
      <c r="R31">
        <v>2.7869000000000002</v>
      </c>
    </row>
    <row r="32" spans="1:18" s="4" customFormat="1">
      <c r="A32" s="4" t="s">
        <v>58</v>
      </c>
      <c r="C32" s="4">
        <f>AVERAGE(C2:C24)</f>
        <v>2.4946956521739132</v>
      </c>
      <c r="D32" s="4">
        <f>AVERAGE(D2:D25)</f>
        <v>2.6063333333333332</v>
      </c>
      <c r="F32" s="4">
        <f>AVERAGE(F2:F30)</f>
        <v>2.165079310344828</v>
      </c>
      <c r="G32" s="4">
        <f>AVERAGE(G2:G27)</f>
        <v>1.9767461538461539</v>
      </c>
      <c r="H32" s="4">
        <f>AVERAGE(H2:H30)</f>
        <v>2.6933241379310338</v>
      </c>
      <c r="P32">
        <v>3.1966000000000001</v>
      </c>
      <c r="R32">
        <v>3.0293999999999999</v>
      </c>
    </row>
    <row r="33" spans="1:18">
      <c r="A33" t="s">
        <v>59</v>
      </c>
      <c r="C33">
        <v>23</v>
      </c>
      <c r="D33">
        <v>24</v>
      </c>
      <c r="F33">
        <v>29</v>
      </c>
      <c r="G33">
        <v>26</v>
      </c>
      <c r="H33">
        <v>29</v>
      </c>
      <c r="P33">
        <v>3.9188999999999998</v>
      </c>
      <c r="R33">
        <v>2.1524000000000001</v>
      </c>
    </row>
    <row r="34" spans="1:18">
      <c r="A34" t="s">
        <v>60</v>
      </c>
      <c r="D34">
        <f>SUM(C33:D33)</f>
        <v>47</v>
      </c>
      <c r="H34">
        <f>SUM(F33:H33)</f>
        <v>84</v>
      </c>
      <c r="P34">
        <v>0.86360000000000003</v>
      </c>
      <c r="R34">
        <v>1.0385</v>
      </c>
    </row>
    <row r="35" spans="1:18">
      <c r="P35">
        <v>2.4544999999999999</v>
      </c>
      <c r="R35">
        <v>3.5</v>
      </c>
    </row>
    <row r="36" spans="1:18">
      <c r="P36">
        <v>3.5769000000000002</v>
      </c>
      <c r="R36">
        <v>0.71430000000000005</v>
      </c>
    </row>
    <row r="37" spans="1:18">
      <c r="P37">
        <v>0</v>
      </c>
      <c r="R37">
        <v>0.26919999999999999</v>
      </c>
    </row>
    <row r="38" spans="1:18">
      <c r="P38">
        <v>1.5813999999999999</v>
      </c>
      <c r="R38">
        <v>2.7332999999999998</v>
      </c>
    </row>
    <row r="39" spans="1:18">
      <c r="P39">
        <v>3</v>
      </c>
      <c r="R39">
        <v>0.37930000000000003</v>
      </c>
    </row>
    <row r="40" spans="1:18">
      <c r="P40">
        <v>2.6943999999999999</v>
      </c>
      <c r="R40">
        <v>2.6364000000000001</v>
      </c>
    </row>
    <row r="41" spans="1:18">
      <c r="P41">
        <v>2.0909</v>
      </c>
      <c r="R41">
        <v>1.5789</v>
      </c>
    </row>
    <row r="42" spans="1:18">
      <c r="P42">
        <v>3.0385</v>
      </c>
      <c r="R42">
        <v>1.7608999999999999</v>
      </c>
    </row>
    <row r="43" spans="1:18">
      <c r="P43">
        <v>3.5714000000000001</v>
      </c>
      <c r="R43">
        <v>2.52</v>
      </c>
    </row>
    <row r="44" spans="1:18">
      <c r="P44">
        <v>3.6667000000000001</v>
      </c>
      <c r="R44">
        <v>2.1143000000000001</v>
      </c>
    </row>
    <row r="45" spans="1:18">
      <c r="P45">
        <v>1.9890000000000001</v>
      </c>
      <c r="R45">
        <v>2.5781000000000001</v>
      </c>
    </row>
    <row r="46" spans="1:18">
      <c r="P46">
        <v>0.84379999999999999</v>
      </c>
      <c r="R46">
        <v>0.1</v>
      </c>
    </row>
    <row r="47" spans="1:18">
      <c r="P47">
        <v>3.2652999999999999</v>
      </c>
      <c r="R47">
        <v>2.4819</v>
      </c>
    </row>
    <row r="48" spans="1:18">
      <c r="P48">
        <v>3.2391999999999999</v>
      </c>
      <c r="R48">
        <v>3.6842000000000001</v>
      </c>
    </row>
    <row r="49" spans="18:18">
      <c r="R49">
        <v>2.2273000000000001</v>
      </c>
    </row>
    <row r="50" spans="18:18">
      <c r="R50">
        <v>0.82979999999999998</v>
      </c>
    </row>
    <row r="51" spans="18:18">
      <c r="R51">
        <v>1.3255999999999999</v>
      </c>
    </row>
    <row r="52" spans="18:18">
      <c r="R52">
        <v>2.1343000000000001</v>
      </c>
    </row>
    <row r="53" spans="18:18">
      <c r="R53">
        <v>2.5</v>
      </c>
    </row>
    <row r="54" spans="18:18">
      <c r="R54">
        <v>0.70209999999999995</v>
      </c>
    </row>
    <row r="55" spans="18:18">
      <c r="R55">
        <v>2.7294</v>
      </c>
    </row>
    <row r="56" spans="18:18">
      <c r="R56">
        <v>2.8889</v>
      </c>
    </row>
    <row r="57" spans="18:18">
      <c r="R57">
        <v>1.1892</v>
      </c>
    </row>
    <row r="58" spans="18:18">
      <c r="R58">
        <v>3.7429000000000001</v>
      </c>
    </row>
    <row r="59" spans="18:18">
      <c r="R59">
        <v>2.7385000000000002</v>
      </c>
    </row>
    <row r="60" spans="18:18">
      <c r="R60">
        <v>2.5091000000000001</v>
      </c>
    </row>
    <row r="61" spans="18:18">
      <c r="R61">
        <v>2.1625000000000001</v>
      </c>
    </row>
    <row r="62" spans="18:18">
      <c r="R62">
        <v>3.4102999999999999</v>
      </c>
    </row>
    <row r="63" spans="18:18">
      <c r="R63">
        <v>2.5230999999999999</v>
      </c>
    </row>
    <row r="64" spans="18:18">
      <c r="R64">
        <v>2.2856999999999998</v>
      </c>
    </row>
    <row r="65" spans="18:18">
      <c r="R65">
        <v>3.4773000000000001</v>
      </c>
    </row>
    <row r="66" spans="18:18">
      <c r="R66">
        <v>3.2143000000000002</v>
      </c>
    </row>
    <row r="67" spans="18:18">
      <c r="R67">
        <v>3.5356999999999998</v>
      </c>
    </row>
    <row r="68" spans="18:18">
      <c r="R68">
        <v>2.2856999999999998</v>
      </c>
    </row>
    <row r="69" spans="18:18">
      <c r="R69">
        <v>3.25</v>
      </c>
    </row>
    <row r="70" spans="18:18">
      <c r="R70">
        <v>2.8889</v>
      </c>
    </row>
    <row r="71" spans="18:18">
      <c r="R71">
        <v>2.4</v>
      </c>
    </row>
    <row r="72" spans="18:18">
      <c r="R72">
        <v>3.1795</v>
      </c>
    </row>
    <row r="73" spans="18:18">
      <c r="R73">
        <v>3.5385</v>
      </c>
    </row>
    <row r="74" spans="18:18">
      <c r="R74">
        <v>2.68</v>
      </c>
    </row>
    <row r="75" spans="18:18">
      <c r="R75">
        <v>2.8672</v>
      </c>
    </row>
    <row r="76" spans="18:18">
      <c r="R76">
        <v>1.5119</v>
      </c>
    </row>
    <row r="77" spans="18:18">
      <c r="R77">
        <v>2.2326000000000001</v>
      </c>
    </row>
    <row r="78" spans="18:18">
      <c r="R78">
        <v>3.3157999999999999</v>
      </c>
    </row>
    <row r="79" spans="18:18">
      <c r="R79">
        <v>1.7634000000000001</v>
      </c>
    </row>
    <row r="80" spans="18:18">
      <c r="R80">
        <v>1.4061999999999999</v>
      </c>
    </row>
    <row r="81" spans="18:18">
      <c r="R81">
        <v>2.1591</v>
      </c>
    </row>
    <row r="82" spans="18:18">
      <c r="R82">
        <v>4</v>
      </c>
    </row>
    <row r="83" spans="18:18">
      <c r="R83">
        <v>2.8437999999999999</v>
      </c>
    </row>
    <row r="84" spans="18:18">
      <c r="R84">
        <v>1.5741000000000001</v>
      </c>
    </row>
    <row r="85" spans="18:18">
      <c r="R85">
        <v>3.4211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2" ma:contentTypeDescription="Create a new document." ma:contentTypeScope="" ma:versionID="3ba740bbfea08ad42b5fb892d4577724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f7fd287cc537a47f0d39eda5b7439aef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72654E21-A6A7-490D-B376-60968DCAECAE}"/>
</file>

<file path=customXml/itemProps2.xml><?xml version="1.0" encoding="utf-8"?>
<ds:datastoreItem xmlns:ds="http://schemas.openxmlformats.org/officeDocument/2006/customXml" ds:itemID="{A56934C1-8F0E-450B-BE67-005226D8F9BF}"/>
</file>

<file path=customXml/itemProps3.xml><?xml version="1.0" encoding="utf-8"?>
<ds:datastoreItem xmlns:ds="http://schemas.openxmlformats.org/officeDocument/2006/customXml" ds:itemID="{925464BE-CC07-4595-AA87-60E46CFE58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Martiana F. Sega</cp:lastModifiedBy>
  <cp:revision/>
  <dcterms:created xsi:type="dcterms:W3CDTF">2015-06-05T18:17:20Z</dcterms:created>
  <dcterms:modified xsi:type="dcterms:W3CDTF">2022-01-18T20:47:13Z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0x0101007222C76DF9BD8349B0CA3C9A1AA4C548</vt:lpwstr>
  </property>
</Properties>
</file>